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189" documentId="8_{7E492C12-2745-467B-B59C-1C1D124E4CCA}" xr6:coauthVersionLast="47" xr6:coauthVersionMax="47" xr10:uidLastSave="{8C259E5A-2FCA-4618-B5F0-8FCBC618B039}"/>
  <bookViews>
    <workbookView xWindow="-93" yWindow="-93" windowWidth="25786" windowHeight="13866" xr2:uid="{511A67A1-AE7F-4EC9-85EF-08788560B420}"/>
  </bookViews>
  <sheets>
    <sheet name="Sheet1" sheetId="1" r:id="rId1"/>
  </sheets>
  <definedNames>
    <definedName name="solver_adj" localSheetId="0" hidden="1">Sheet1!$Q$18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Sheet1!$Q$26</definedName>
    <definedName name="solver_typ" localSheetId="0" hidden="1">3</definedName>
    <definedName name="solver_val" localSheetId="0" hidden="1">TRUE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 a="1"/>
  <c r="C8" i="1" s="1"/>
  <c r="Q8" i="1" s="1" a="1"/>
  <c r="Q8" i="1" s="1"/>
  <c r="L1" i="1" a="1"/>
  <c r="L1" i="1" s="1"/>
  <c r="C19" i="1" a="1"/>
  <c r="C19" i="1" s="1"/>
  <c r="C16" i="1" a="1"/>
  <c r="C16" i="1" s="1"/>
  <c r="C5" i="1" a="1"/>
  <c r="C5" i="1" s="1"/>
  <c r="C4" i="1" a="1"/>
  <c r="C4" i="1" s="1"/>
  <c r="L45" i="1" a="1"/>
  <c r="L45" i="1" s="1"/>
  <c r="J30" i="1" l="1" a="1"/>
  <c r="J30" i="1" s="1"/>
  <c r="J5" i="1" s="1" a="1"/>
  <c r="J5" i="1" s="1"/>
  <c r="J16" i="1" l="1" a="1"/>
  <c r="J16" i="1" s="1"/>
  <c r="J4" i="1" a="1"/>
  <c r="J4" i="1" s="1"/>
  <c r="J19" i="1" a="1"/>
  <c r="J19" i="1" s="1"/>
  <c r="D26" i="1" a="1"/>
  <c r="D26" i="1" s="1"/>
  <c r="K26" i="1" l="1" a="1"/>
  <c r="K26" i="1" s="1"/>
  <c r="J8" i="1" a="1"/>
  <c r="J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<sst xmlns="http://schemas.openxmlformats.org/spreadsheetml/2006/main" count="82" uniqueCount="22">
  <si>
    <t>Values A</t>
  </si>
  <si>
    <t>Values B</t>
  </si>
  <si>
    <t>Values C</t>
  </si>
  <si>
    <t>Jagged Correlations</t>
  </si>
  <si>
    <t>Correlations</t>
  </si>
  <si>
    <t>Jagged Volatilities</t>
  </si>
  <si>
    <t>Volatilities</t>
  </si>
  <si>
    <t>Jagged Means</t>
  </si>
  <si>
    <t>Arithmetic</t>
  </si>
  <si>
    <t>Geometric</t>
  </si>
  <si>
    <t>Means</t>
  </si>
  <si>
    <t>Jagged Covariances</t>
  </si>
  <si>
    <t>Covariances</t>
  </si>
  <si>
    <t>&lt;N/A&gt;</t>
  </si>
  <si>
    <t>Joint Numeric Data</t>
  </si>
  <si>
    <t>Jagged Data</t>
  </si>
  <si>
    <t>A</t>
  </si>
  <si>
    <t>B</t>
  </si>
  <si>
    <t>C</t>
  </si>
  <si>
    <t>IsValid?</t>
  </si>
  <si>
    <t>…jagged correkation matrices are typically not valid!</t>
  </si>
  <si>
    <t>…invalid covariance matrices can be inverted using the pseudo inverse function…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</si>
</sst>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8"/>
      <color theme="2" tint="-9.9978637043366805E-2"/>
      <name val="Aptos Narrow"/>
      <family val="2"/>
      <scheme val="minor"/>
    </font>
    <font>
      <i/>
      <sz val="8"/>
      <color theme="2" tint="-9.9978637043366805E-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10" fontId="0" fillId="0" borderId="0" xfId="2" applyNumberFormat="1" applyFont="1"/>
    <xf numFmtId="10" fontId="0" fillId="0" borderId="0" xfId="2" applyNumberFormat="1" applyFont="1" applyAlignment="1">
      <alignment horizontal="right"/>
    </xf>
    <xf numFmtId="43" fontId="0" fillId="0" borderId="0" xfId="1" applyFont="1"/>
    <xf numFmtId="10" fontId="3" fillId="0" borderId="0" xfId="2" applyNumberFormat="1" applyFont="1"/>
    <xf numFmtId="164" fontId="0" fillId="0" borderId="0" xfId="2" applyNumberFormat="1" applyFont="1"/>
    <xf numFmtId="0" fontId="2" fillId="0" borderId="0" xfId="0" applyFont="1" applyAlignment="1">
      <alignment horizontal="right"/>
    </xf>
    <xf numFmtId="10" fontId="2" fillId="0" borderId="0" xfId="2" applyNumberFormat="1" applyFont="1"/>
    <xf numFmtId="0" fontId="2" fillId="0" borderId="0" xfId="0" applyFont="1"/>
    <xf numFmtId="9" fontId="2" fillId="0" borderId="0" xfId="0" applyNumberFormat="1" applyFont="1"/>
    <xf numFmtId="10" fontId="4" fillId="0" borderId="0" xfId="2" applyNumberFormat="1" applyFont="1"/>
    <xf numFmtId="164" fontId="3" fillId="0" borderId="0" xfId="2" applyNumberFormat="1" applyFont="1"/>
    <xf numFmtId="10" fontId="5" fillId="0" borderId="0" xfId="2" applyNumberFormat="1" applyFont="1"/>
    <xf numFmtId="10" fontId="6" fillId="0" borderId="0" xfId="2" applyNumberFormat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100D-A858-49A9-AF2A-FBCC736E81FD}">
  <dimension ref="B1:V62"/>
  <sheetViews>
    <sheetView tabSelected="1" zoomScaleNormal="100" workbookViewId="0">
      <selection activeCell="C8" sqref="C8"/>
    </sheetView>
  </sheetViews>
  <sheetFormatPr defaultRowHeight="14.35" x14ac:dyDescent="0.5"/>
  <cols>
    <col min="2" max="2" width="8.87890625" style="1"/>
    <col min="3" max="8" width="8.9375" style="2" bestFit="1" customWidth="1"/>
    <col min="9" max="9" width="8.87890625" style="2"/>
    <col min="10" max="13" width="8.9375" style="2" bestFit="1" customWidth="1"/>
    <col min="14" max="15" width="9.1171875" bestFit="1" customWidth="1"/>
    <col min="17" max="17" width="10.46875" bestFit="1" customWidth="1"/>
    <col min="18" max="22" width="9.703125" bestFit="1" customWidth="1"/>
  </cols>
  <sheetData>
    <row r="1" spans="2:22" x14ac:dyDescent="0.5">
      <c r="L1" s="2" t="str" cm="1">
        <f t="array" aca="1" ref="L1" ca="1">_xll.apaSystem.Performance()</f>
        <v>61</v>
      </c>
    </row>
    <row r="3" spans="2:22" s="9" customFormat="1" x14ac:dyDescent="0.5">
      <c r="B3" s="7"/>
      <c r="C3" s="8" t="s">
        <v>7</v>
      </c>
      <c r="D3" s="8"/>
      <c r="E3" s="8"/>
      <c r="F3" s="8"/>
      <c r="G3" s="8"/>
      <c r="H3" s="8"/>
      <c r="I3" s="8"/>
      <c r="J3" s="8" t="s">
        <v>10</v>
      </c>
      <c r="K3" s="8"/>
      <c r="L3" s="8"/>
      <c r="M3" s="8"/>
    </row>
    <row r="4" spans="2:22" x14ac:dyDescent="0.5">
      <c r="B4" s="1" t="s">
        <v>8</v>
      </c>
      <c r="C4" s="5" cm="1">
        <f t="array" aca="1" ref="C4:H4" ca="1">_xll.apaReturns.Means.Arithmetic.Jagged(C30:H62)</f>
        <v>3.1731874792327057E-3</v>
      </c>
      <c r="D4" s="5">
        <f ca="1"/>
        <v>-8.3079607254278663E-5</v>
      </c>
      <c r="E4" s="5">
        <f ca="1"/>
        <v>4.2798204363156955E-3</v>
      </c>
      <c r="F4" s="5">
        <f ca="1"/>
        <v>-2.2638744004759718E-3</v>
      </c>
      <c r="G4" s="5">
        <f ca="1"/>
        <v>4.0438301682087063E-2</v>
      </c>
      <c r="H4" s="5">
        <f ca="1"/>
        <v>1.0868050107674471E-2</v>
      </c>
      <c r="J4" s="2" cm="1">
        <f t="array" aca="1" ref="J4:O4" ca="1">_xll.apaReturns.Means.Arithmetic(_xlfn.ANCHORARRAY(J30))</f>
        <v>5.810814836821443E-3</v>
      </c>
      <c r="K4" s="2">
        <f ca="1"/>
        <v>1.0898971712794156E-2</v>
      </c>
      <c r="L4" s="2">
        <f ca="1"/>
        <v>4.6524608050972915E-3</v>
      </c>
      <c r="M4" s="2">
        <f ca="1"/>
        <v>-7.4020857265166646E-3</v>
      </c>
      <c r="N4">
        <f ca="1"/>
        <v>5.4945826589348108E-2</v>
      </c>
      <c r="O4">
        <f ca="1"/>
        <v>2.6868435015939291E-2</v>
      </c>
    </row>
    <row r="5" spans="2:22" x14ac:dyDescent="0.5">
      <c r="B5" s="1" t="s">
        <v>9</v>
      </c>
      <c r="C5" s="5" cm="1">
        <f t="array" aca="1" ref="C5:H5" ca="1">_xll.apaReturns.Means.Geometric.Jagged(C30:H62)</f>
        <v>3.1357903825872668E-3</v>
      </c>
      <c r="D5" s="5">
        <f ca="1"/>
        <v>-2.3178334452811367E-4</v>
      </c>
      <c r="E5" s="5">
        <f ca="1"/>
        <v>4.2233465391101621E-3</v>
      </c>
      <c r="F5" s="5">
        <f ca="1"/>
        <v>-2.3744358843670321E-3</v>
      </c>
      <c r="G5" s="5">
        <f ca="1"/>
        <v>3.9909593873411975E-2</v>
      </c>
      <c r="H5" s="5">
        <f ca="1"/>
        <v>9.6015262569946191E-3</v>
      </c>
      <c r="J5" s="2" cm="1">
        <f t="array" aca="1" ref="J5:O5" ca="1">_xll.apaReturns.Means.Geometric(_xlfn.ANCHORARRAY(J30))</f>
        <v>5.7925589727696458E-3</v>
      </c>
      <c r="K5" s="2">
        <f ca="1"/>
        <v>1.0833054847783963E-2</v>
      </c>
      <c r="L5" s="2">
        <f ca="1"/>
        <v>4.5992280793696327E-3</v>
      </c>
      <c r="M5" s="2">
        <f ca="1"/>
        <v>-7.6538267496819579E-3</v>
      </c>
      <c r="N5">
        <f ca="1"/>
        <v>5.4034151619934079E-2</v>
      </c>
      <c r="O5">
        <f ca="1"/>
        <v>2.6744875268423396E-2</v>
      </c>
    </row>
    <row r="7" spans="2:22" s="9" customFormat="1" x14ac:dyDescent="0.5">
      <c r="B7" s="7"/>
      <c r="C7" s="8" t="s">
        <v>11</v>
      </c>
      <c r="D7" s="8"/>
      <c r="E7" s="8"/>
      <c r="F7" s="8"/>
      <c r="G7" s="8"/>
      <c r="H7" s="8"/>
      <c r="I7" s="8"/>
      <c r="J7" s="8" t="s">
        <v>12</v>
      </c>
      <c r="K7" s="8"/>
      <c r="L7" s="8"/>
      <c r="M7" s="8"/>
      <c r="Q7" s="14" t="s">
        <v>21</v>
      </c>
      <c r="R7" s="13"/>
      <c r="S7" s="13"/>
      <c r="T7" s="13"/>
      <c r="U7" s="13"/>
      <c r="V7" s="13"/>
    </row>
    <row r="8" spans="2:22" x14ac:dyDescent="0.5">
      <c r="C8" s="12" cm="1">
        <f t="array" aca="1" ref="C8:H13" ca="1">_xll.apaCovars.Jagged(C30:H62,TRUE)</f>
        <v>7.8734478586086026E-5</v>
      </c>
      <c r="D8" s="12">
        <f ca="1"/>
        <v>9.6291159398588706E-5</v>
      </c>
      <c r="E8" s="12">
        <f ca="1"/>
        <v>3.4851569193494823E-5</v>
      </c>
      <c r="F8" s="12">
        <f ca="1"/>
        <v>-3.379685914204818E-5</v>
      </c>
      <c r="G8" s="12">
        <f ca="1"/>
        <v>-2.4432632526359438E-5</v>
      </c>
      <c r="H8" s="12">
        <f ca="1"/>
        <v>-5.1529326421802715E-5</v>
      </c>
      <c r="J8" s="6" cm="1">
        <f t="array" aca="1" ref="J8:O13" ca="1">_xll.apaCovars.FromVolaCorrs(_xlfn.ANCHORARRAY(J16),_xlfn.ANCHORARRAY(J19))</f>
        <v>4.4153235471762825E-5</v>
      </c>
      <c r="K8" s="6">
        <f ca="1"/>
        <v>3.2873276633646127E-5</v>
      </c>
      <c r="L8" s="6">
        <f ca="1"/>
        <v>3.746015984007745E-5</v>
      </c>
      <c r="M8" s="6">
        <f ca="1"/>
        <v>4.6045638013189166E-5</v>
      </c>
      <c r="N8" s="6">
        <f ca="1"/>
        <v>4.9797103437376609E-5</v>
      </c>
      <c r="O8" s="6">
        <f ca="1"/>
        <v>3.9590910975553292E-5</v>
      </c>
      <c r="Q8" s="13" cm="1">
        <f t="array" aca="1" ref="Q8:V13" ca="1">_xll.apaMatrix.Inverse.Pseudo(_xlfn.ANCHORARRAY(C8))</f>
        <v>-1043102.6011957024</v>
      </c>
      <c r="R8" s="13">
        <f ca="1"/>
        <v>604735.05509585643</v>
      </c>
      <c r="S8" s="13">
        <f ca="1"/>
        <v>721575.81850562373</v>
      </c>
      <c r="T8" s="13">
        <f ca="1"/>
        <v>418866.27373960719</v>
      </c>
      <c r="U8" s="13">
        <f ca="1"/>
        <v>-268532.18511772476</v>
      </c>
      <c r="V8" s="13">
        <f ca="1"/>
        <v>-142537.58366039081</v>
      </c>
    </row>
    <row r="9" spans="2:22" x14ac:dyDescent="0.5">
      <c r="C9" s="12">
        <f ca="1"/>
        <v>9.6291159398588719E-5</v>
      </c>
      <c r="D9" s="12">
        <f ca="1"/>
        <v>3.1080042430145803E-4</v>
      </c>
      <c r="E9" s="12">
        <f ca="1"/>
        <v>-2.32636240616572E-5</v>
      </c>
      <c r="F9" s="12">
        <f ca="1"/>
        <v>-1.2754563538888513E-4</v>
      </c>
      <c r="G9" s="12">
        <f ca="1"/>
        <v>-4.1383754778647819E-5</v>
      </c>
      <c r="H9" s="12">
        <f ca="1"/>
        <v>1.9933120906523934E-4</v>
      </c>
      <c r="J9" s="6">
        <f ca="1"/>
        <v>3.2873276633646127E-5</v>
      </c>
      <c r="K9" s="6">
        <f ca="1"/>
        <v>1.5839413887016273E-4</v>
      </c>
      <c r="L9" s="6">
        <f ca="1"/>
        <v>-3.6175713365495959E-5</v>
      </c>
      <c r="M9" s="6">
        <f ca="1"/>
        <v>-2.0526617419090807E-4</v>
      </c>
      <c r="N9" s="6">
        <f ca="1"/>
        <v>-2.7026095907329656E-4</v>
      </c>
      <c r="O9" s="6">
        <f ca="1"/>
        <v>7.1482524629457448E-5</v>
      </c>
      <c r="Q9" s="13">
        <f ca="1"/>
        <v>604735.05509585573</v>
      </c>
      <c r="R9" s="13">
        <f ca="1"/>
        <v>-343977.00107586058</v>
      </c>
      <c r="S9" s="13">
        <f ca="1"/>
        <v>-415986.6556879679</v>
      </c>
      <c r="T9" s="13">
        <f ca="1"/>
        <v>-235419.27849374997</v>
      </c>
      <c r="U9" s="13">
        <f ca="1"/>
        <v>152912.54838344562</v>
      </c>
      <c r="V9" s="13">
        <f ca="1"/>
        <v>81781.447425923674</v>
      </c>
    </row>
    <row r="10" spans="2:22" x14ac:dyDescent="0.5">
      <c r="C10" s="12">
        <f ca="1"/>
        <v>3.4851569193494823E-5</v>
      </c>
      <c r="D10" s="12">
        <f ca="1"/>
        <v>-2.32636240616572E-5</v>
      </c>
      <c r="E10" s="12">
        <f ca="1"/>
        <v>1.1803929779557191E-4</v>
      </c>
      <c r="F10" s="12">
        <f ca="1"/>
        <v>4.5675125722402343E-5</v>
      </c>
      <c r="G10" s="12">
        <f ca="1"/>
        <v>1.1966840353326231E-4</v>
      </c>
      <c r="H10" s="12">
        <f ca="1"/>
        <v>1.525854595820903E-4</v>
      </c>
      <c r="J10" s="6">
        <f ca="1"/>
        <v>3.746015984007745E-5</v>
      </c>
      <c r="K10" s="6">
        <f ca="1"/>
        <v>-3.6175713365495952E-5</v>
      </c>
      <c r="L10" s="6">
        <f ca="1"/>
        <v>1.2743887124953013E-4</v>
      </c>
      <c r="M10" s="6">
        <f ca="1"/>
        <v>2.2593685676078009E-4</v>
      </c>
      <c r="N10" s="6">
        <f ca="1"/>
        <v>4.7601215936564654E-4</v>
      </c>
      <c r="O10" s="6">
        <f ca="1"/>
        <v>-3.9867857957775729E-5</v>
      </c>
      <c r="Q10" s="13">
        <f ca="1"/>
        <v>721575.81850562338</v>
      </c>
      <c r="R10" s="13">
        <f ca="1"/>
        <v>-415986.65568796813</v>
      </c>
      <c r="S10" s="13">
        <f ca="1"/>
        <v>-487057.6401979794</v>
      </c>
      <c r="T10" s="13">
        <f ca="1"/>
        <v>-287410.83928786905</v>
      </c>
      <c r="U10" s="13">
        <f ca="1"/>
        <v>183333.3327083076</v>
      </c>
      <c r="V10" s="13">
        <f ca="1"/>
        <v>97354.320101596808</v>
      </c>
    </row>
    <row r="11" spans="2:22" x14ac:dyDescent="0.5">
      <c r="C11" s="12">
        <f ca="1"/>
        <v>-3.379685914204818E-5</v>
      </c>
      <c r="D11" s="12">
        <f ca="1"/>
        <v>-1.275456353888851E-4</v>
      </c>
      <c r="E11" s="12">
        <f ca="1"/>
        <v>4.567512572240235E-5</v>
      </c>
      <c r="F11" s="12">
        <f ca="1"/>
        <v>2.2898553400980967E-4</v>
      </c>
      <c r="G11" s="12">
        <f ca="1"/>
        <v>3.7994647680351479E-4</v>
      </c>
      <c r="H11" s="12">
        <f ca="1"/>
        <v>-1.0546832034737424E-4</v>
      </c>
      <c r="J11" s="6">
        <f ca="1"/>
        <v>4.6045638013189173E-5</v>
      </c>
      <c r="K11" s="6">
        <f ca="1"/>
        <v>-2.0526617419090807E-4</v>
      </c>
      <c r="L11" s="6">
        <f ca="1"/>
        <v>2.2593685676078009E-4</v>
      </c>
      <c r="M11" s="6">
        <f ca="1"/>
        <v>5.9532998672771919E-4</v>
      </c>
      <c r="N11" s="6">
        <f ca="1"/>
        <v>8.5749755666289658E-4</v>
      </c>
      <c r="O11" s="6">
        <f ca="1"/>
        <v>-2.8099785506060014E-5</v>
      </c>
      <c r="Q11" s="13">
        <f ca="1"/>
        <v>418866.27373960707</v>
      </c>
      <c r="R11" s="13">
        <f ca="1"/>
        <v>-235419.27849375017</v>
      </c>
      <c r="S11" s="13">
        <f ca="1"/>
        <v>-287410.83928786911</v>
      </c>
      <c r="T11" s="13">
        <f ca="1"/>
        <v>-150278.95275766423</v>
      </c>
      <c r="U11" s="13">
        <f ca="1"/>
        <v>101558.37129592062</v>
      </c>
      <c r="V11" s="13">
        <f ca="1"/>
        <v>56110.214130283268</v>
      </c>
    </row>
    <row r="12" spans="2:22" x14ac:dyDescent="0.5">
      <c r="C12" s="12">
        <f ca="1"/>
        <v>-2.4432632526359434E-5</v>
      </c>
      <c r="D12" s="12">
        <f ca="1"/>
        <v>-4.1383754778647819E-5</v>
      </c>
      <c r="E12" s="12">
        <f ca="1"/>
        <v>1.1966840353326233E-4</v>
      </c>
      <c r="F12" s="12">
        <f ca="1"/>
        <v>3.7994647680351479E-4</v>
      </c>
      <c r="G12" s="12">
        <f ca="1"/>
        <v>1.1657475812264894E-3</v>
      </c>
      <c r="H12" s="12">
        <f ca="1"/>
        <v>-4.7064512279962258E-4</v>
      </c>
      <c r="J12" s="6">
        <f ca="1"/>
        <v>4.9797103437376609E-5</v>
      </c>
      <c r="K12" s="6">
        <f ca="1"/>
        <v>-2.7026095907329656E-4</v>
      </c>
      <c r="L12" s="6">
        <f ca="1"/>
        <v>4.7601215936564654E-4</v>
      </c>
      <c r="M12" s="6">
        <f ca="1"/>
        <v>8.5749755666289658E-4</v>
      </c>
      <c r="N12" s="6">
        <f ca="1"/>
        <v>2.24042176295165E-3</v>
      </c>
      <c r="O12" s="6">
        <f ca="1"/>
        <v>-2.8673313335402108E-4</v>
      </c>
      <c r="Q12" s="13">
        <f ca="1"/>
        <v>-268532.1851177247</v>
      </c>
      <c r="R12" s="13">
        <f ca="1"/>
        <v>152912.54838344577</v>
      </c>
      <c r="S12" s="13">
        <f ca="1"/>
        <v>183333.33270830769</v>
      </c>
      <c r="T12" s="13">
        <f ca="1"/>
        <v>101558.37129592062</v>
      </c>
      <c r="U12" s="13">
        <f ca="1"/>
        <v>-65789.056703030161</v>
      </c>
      <c r="V12" s="13">
        <f ca="1"/>
        <v>-35981.735383749066</v>
      </c>
    </row>
    <row r="13" spans="2:22" x14ac:dyDescent="0.5">
      <c r="C13" s="12">
        <f ca="1"/>
        <v>-5.1529326421802722E-5</v>
      </c>
      <c r="D13" s="12">
        <f ca="1"/>
        <v>1.9933120906523937E-4</v>
      </c>
      <c r="E13" s="12">
        <f ca="1"/>
        <v>1.525854595820903E-4</v>
      </c>
      <c r="F13" s="12">
        <f ca="1"/>
        <v>-1.0546832034737424E-4</v>
      </c>
      <c r="G13" s="12">
        <f ca="1"/>
        <v>-4.7064512279962258E-4</v>
      </c>
      <c r="H13" s="12">
        <f ca="1"/>
        <v>2.5719613986235558E-3</v>
      </c>
      <c r="J13" s="6">
        <f ca="1"/>
        <v>3.9590910975553292E-5</v>
      </c>
      <c r="K13" s="6">
        <f ca="1"/>
        <v>7.1482524629457448E-5</v>
      </c>
      <c r="L13" s="6">
        <f ca="1"/>
        <v>-3.9867857957775723E-5</v>
      </c>
      <c r="M13" s="6">
        <f ca="1"/>
        <v>-2.8099785506060018E-5</v>
      </c>
      <c r="N13" s="6">
        <f ca="1"/>
        <v>-2.8673313335402108E-4</v>
      </c>
      <c r="O13" s="6">
        <f ca="1"/>
        <v>3.0534639119306472E-4</v>
      </c>
      <c r="Q13" s="13">
        <f ca="1"/>
        <v>-142537.58366039087</v>
      </c>
      <c r="R13" s="13">
        <f ca="1"/>
        <v>81781.44742592379</v>
      </c>
      <c r="S13" s="13">
        <f ca="1"/>
        <v>97354.320101596895</v>
      </c>
      <c r="T13" s="13">
        <f ca="1"/>
        <v>56110.214130283297</v>
      </c>
      <c r="U13" s="13">
        <f ca="1"/>
        <v>-35981.735383749081</v>
      </c>
      <c r="V13" s="13">
        <f ca="1"/>
        <v>-18864.23817113616</v>
      </c>
    </row>
    <row r="15" spans="2:22" s="9" customFormat="1" x14ac:dyDescent="0.5">
      <c r="B15" s="7"/>
      <c r="C15" s="8" t="s">
        <v>5</v>
      </c>
      <c r="D15" s="8"/>
      <c r="E15" s="8"/>
      <c r="F15" s="8"/>
      <c r="G15" s="8"/>
      <c r="H15" s="8"/>
      <c r="I15" s="8"/>
      <c r="J15" s="8" t="s">
        <v>6</v>
      </c>
      <c r="K15" s="8"/>
      <c r="L15" s="8"/>
      <c r="M15" s="8"/>
    </row>
    <row r="16" spans="2:22" x14ac:dyDescent="0.5">
      <c r="C16" s="5" cm="1">
        <f t="array" aca="1" ref="C16:H16" ca="1">_xll.apaVolatilities.Jagged(C30:H62,TRUE)</f>
        <v>8.8732450989525823E-3</v>
      </c>
      <c r="D16" s="5">
        <f ca="1"/>
        <v>1.7629532730661299E-2</v>
      </c>
      <c r="E16" s="5">
        <f ca="1"/>
        <v>1.0864589168282982E-2</v>
      </c>
      <c r="F16" s="5">
        <f ca="1"/>
        <v>1.513226797310336E-2</v>
      </c>
      <c r="G16" s="5">
        <f ca="1"/>
        <v>3.4143045869202845E-2</v>
      </c>
      <c r="H16" s="5">
        <f ca="1"/>
        <v>5.0714508758574757E-2</v>
      </c>
      <c r="J16" s="2" cm="1">
        <f t="array" aca="1" ref="J16:O16" ca="1">_xll.apaVolatilities(_xlfn.ANCHORARRAY(J30),TRUE)</f>
        <v>6.6447900999025413E-3</v>
      </c>
      <c r="K16" s="2">
        <f ca="1"/>
        <v>1.2585473327219867E-2</v>
      </c>
      <c r="L16" s="2">
        <f ca="1"/>
        <v>1.1288882639549856E-2</v>
      </c>
      <c r="M16" s="2">
        <f ca="1"/>
        <v>2.4399384966177308E-2</v>
      </c>
      <c r="N16" s="2">
        <f ca="1"/>
        <v>4.7333093739493196E-2</v>
      </c>
      <c r="O16" s="2">
        <f ca="1"/>
        <v>1.7474163533430283E-2</v>
      </c>
    </row>
    <row r="18" spans="2:22" s="9" customFormat="1" x14ac:dyDescent="0.5">
      <c r="B18" s="7"/>
      <c r="C18" s="8" t="s">
        <v>3</v>
      </c>
      <c r="D18" s="8"/>
      <c r="E18" s="8"/>
      <c r="F18" s="8"/>
      <c r="G18" s="8"/>
      <c r="H18" s="8"/>
      <c r="I18" s="8"/>
      <c r="J18" s="8" t="s">
        <v>4</v>
      </c>
      <c r="K18" s="8"/>
      <c r="L18" s="8"/>
      <c r="M18" s="8"/>
      <c r="Q18" s="10"/>
    </row>
    <row r="19" spans="2:22" x14ac:dyDescent="0.5">
      <c r="C19" s="5" cm="1">
        <f t="array" aca="1" ref="C19:H24" ca="1">_xll.apaCorrels.Jagged(C30:H62)</f>
        <v>1</v>
      </c>
      <c r="D19" s="5">
        <f ca="1"/>
        <v>0.61554971773468525</v>
      </c>
      <c r="E19" s="5">
        <f ca="1"/>
        <v>0.36151519039546615</v>
      </c>
      <c r="F19" s="5">
        <f ca="1"/>
        <v>-0.25170383948438307</v>
      </c>
      <c r="G19" s="5">
        <f ca="1"/>
        <v>-8.0646499940117702E-2</v>
      </c>
      <c r="H19" s="5">
        <f ca="1"/>
        <v>-0.1145090375808146</v>
      </c>
      <c r="J19" s="2" cm="1">
        <f t="array" aca="1" ref="J19:O24" ca="1">_xll.apaCorrels(_xlfn.ANCHORARRAY(J30))</f>
        <v>1</v>
      </c>
      <c r="K19" s="2">
        <f ca="1"/>
        <v>0.39309016145495057</v>
      </c>
      <c r="L19" s="2">
        <f ca="1"/>
        <v>0.49938719399017178</v>
      </c>
      <c r="M19" s="2">
        <f ca="1"/>
        <v>0.28400654528884073</v>
      </c>
      <c r="N19" s="2">
        <f ca="1"/>
        <v>0.15832807215863348</v>
      </c>
      <c r="O19" s="2">
        <f ca="1"/>
        <v>0.34097130547771287</v>
      </c>
      <c r="Q19" s="2"/>
      <c r="R19" s="2"/>
      <c r="S19" s="2"/>
      <c r="T19" s="2"/>
      <c r="U19" s="2"/>
      <c r="V19" s="2"/>
    </row>
    <row r="20" spans="2:22" x14ac:dyDescent="0.5">
      <c r="C20" s="5">
        <f ca="1"/>
        <v>0.61554971773468525</v>
      </c>
      <c r="D20" s="5">
        <f ca="1"/>
        <v>1</v>
      </c>
      <c r="E20" s="5">
        <f ca="1"/>
        <v>-0.121457198877625</v>
      </c>
      <c r="F20" s="5">
        <f ca="1"/>
        <v>-0.47810223800929569</v>
      </c>
      <c r="G20" s="5">
        <f ca="1"/>
        <v>-6.8752236292044716E-2</v>
      </c>
      <c r="H20" s="5">
        <f ca="1"/>
        <v>0.22294733040427167</v>
      </c>
      <c r="J20" s="2">
        <f ca="1"/>
        <v>0.39309016145495057</v>
      </c>
      <c r="K20" s="2">
        <f ca="1"/>
        <v>1</v>
      </c>
      <c r="L20" s="2">
        <f ca="1"/>
        <v>-0.25462239114460783</v>
      </c>
      <c r="M20" s="2">
        <f ca="1"/>
        <v>-0.66845004223840665</v>
      </c>
      <c r="N20" s="2">
        <f ca="1"/>
        <v>-0.45367920025391684</v>
      </c>
      <c r="O20" s="2">
        <f ca="1"/>
        <v>0.32503784744339448</v>
      </c>
      <c r="Q20" s="2"/>
      <c r="R20" s="2"/>
      <c r="S20" s="2"/>
      <c r="T20" s="2"/>
      <c r="U20" s="2"/>
      <c r="V20" s="2"/>
    </row>
    <row r="21" spans="2:22" x14ac:dyDescent="0.5">
      <c r="C21" s="5">
        <f ca="1"/>
        <v>0.36151519039546615</v>
      </c>
      <c r="D21" s="5">
        <f ca="1"/>
        <v>-0.121457198877625</v>
      </c>
      <c r="E21" s="5">
        <f ca="1"/>
        <v>1</v>
      </c>
      <c r="F21" s="5">
        <f ca="1"/>
        <v>0.27781930422119655</v>
      </c>
      <c r="G21" s="5">
        <f ca="1"/>
        <v>0.32259967617631324</v>
      </c>
      <c r="H21" s="5">
        <f ca="1"/>
        <v>0.27692847773112989</v>
      </c>
      <c r="J21" s="2">
        <f ca="1"/>
        <v>0.49938719399017178</v>
      </c>
      <c r="K21" s="2">
        <f ca="1"/>
        <v>-0.25462239114460783</v>
      </c>
      <c r="L21" s="2">
        <f ca="1"/>
        <v>1</v>
      </c>
      <c r="M21" s="2">
        <f ca="1"/>
        <v>0.82027078753868277</v>
      </c>
      <c r="N21" s="2">
        <f ca="1"/>
        <v>0.89084510331358624</v>
      </c>
      <c r="O21" s="2">
        <f ca="1"/>
        <v>-0.20210429752633219</v>
      </c>
      <c r="Q21" s="2"/>
      <c r="R21" s="2"/>
      <c r="S21" s="2"/>
      <c r="T21" s="2"/>
      <c r="U21" s="2"/>
      <c r="V21" s="2"/>
    </row>
    <row r="22" spans="2:22" x14ac:dyDescent="0.5">
      <c r="C22" s="5">
        <f ca="1"/>
        <v>-0.25170383948438307</v>
      </c>
      <c r="D22" s="5">
        <f ca="1"/>
        <v>-0.47810223800929569</v>
      </c>
      <c r="E22" s="5">
        <f ca="1"/>
        <v>0.27781930422119655</v>
      </c>
      <c r="F22" s="5">
        <f ca="1"/>
        <v>1</v>
      </c>
      <c r="G22" s="5">
        <f ca="1"/>
        <v>0.73538731912113109</v>
      </c>
      <c r="H22" s="5">
        <f ca="1"/>
        <v>-0.1374313406438433</v>
      </c>
      <c r="J22" s="2">
        <f ca="1"/>
        <v>0.28400654528884073</v>
      </c>
      <c r="K22" s="2">
        <f ca="1"/>
        <v>-0.66845004223840665</v>
      </c>
      <c r="L22" s="2">
        <f ca="1"/>
        <v>0.82027078753868277</v>
      </c>
      <c r="M22" s="2">
        <f ca="1"/>
        <v>1</v>
      </c>
      <c r="N22" s="2">
        <f ca="1"/>
        <v>0.74248745572639085</v>
      </c>
      <c r="O22" s="2">
        <f ca="1"/>
        <v>-6.5906421237592494E-2</v>
      </c>
      <c r="Q22" s="2"/>
      <c r="R22" s="2"/>
      <c r="S22" s="2"/>
      <c r="T22" s="2"/>
      <c r="U22" s="2"/>
      <c r="V22" s="2"/>
    </row>
    <row r="23" spans="2:22" x14ac:dyDescent="0.5">
      <c r="C23" s="5">
        <f ca="1"/>
        <v>-8.0646499940117702E-2</v>
      </c>
      <c r="D23" s="5">
        <f ca="1"/>
        <v>-6.8752236292044716E-2</v>
      </c>
      <c r="E23" s="5">
        <f ca="1"/>
        <v>0.32259967617631324</v>
      </c>
      <c r="F23" s="5">
        <f ca="1"/>
        <v>0.73538731912113109</v>
      </c>
      <c r="G23" s="5">
        <f ca="1"/>
        <v>1</v>
      </c>
      <c r="H23" s="5">
        <f ca="1"/>
        <v>-0.27180602414310501</v>
      </c>
      <c r="J23" s="2">
        <f ca="1"/>
        <v>0.15832807215863348</v>
      </c>
      <c r="K23" s="2">
        <f ca="1"/>
        <v>-0.45367920025391684</v>
      </c>
      <c r="L23" s="2">
        <f ca="1"/>
        <v>0.89084510331358624</v>
      </c>
      <c r="M23" s="2">
        <f ca="1"/>
        <v>0.74248745572639085</v>
      </c>
      <c r="N23" s="2">
        <f ca="1"/>
        <v>1</v>
      </c>
      <c r="O23" s="2">
        <f ca="1"/>
        <v>-0.34667026583884414</v>
      </c>
      <c r="Q23" s="2"/>
      <c r="R23" s="2"/>
      <c r="S23" s="2"/>
      <c r="T23" s="2"/>
      <c r="U23" s="2"/>
      <c r="V23" s="2"/>
    </row>
    <row r="24" spans="2:22" x14ac:dyDescent="0.5">
      <c r="C24" s="5">
        <f ca="1"/>
        <v>-0.1145090375808146</v>
      </c>
      <c r="D24" s="5">
        <f ca="1"/>
        <v>0.22294733040427167</v>
      </c>
      <c r="E24" s="5">
        <f ca="1"/>
        <v>0.27692847773112989</v>
      </c>
      <c r="F24" s="5">
        <f ca="1"/>
        <v>-0.1374313406438433</v>
      </c>
      <c r="G24" s="5">
        <f ca="1"/>
        <v>-0.27180602414310501</v>
      </c>
      <c r="H24" s="5">
        <f ca="1"/>
        <v>1</v>
      </c>
      <c r="J24" s="2">
        <f ca="1"/>
        <v>0.34097130547771287</v>
      </c>
      <c r="K24" s="2">
        <f ca="1"/>
        <v>0.32503784744339448</v>
      </c>
      <c r="L24" s="2">
        <f ca="1"/>
        <v>-0.20210429752633219</v>
      </c>
      <c r="M24" s="2">
        <f ca="1"/>
        <v>-6.5906421237592494E-2</v>
      </c>
      <c r="N24" s="2">
        <f ca="1"/>
        <v>-0.34667026583884414</v>
      </c>
      <c r="O24" s="2">
        <f ca="1"/>
        <v>1</v>
      </c>
      <c r="Q24" s="2"/>
      <c r="R24" s="2"/>
      <c r="S24" s="2"/>
      <c r="T24" s="2"/>
      <c r="U24" s="2"/>
      <c r="V24" s="2"/>
    </row>
    <row r="26" spans="2:22" x14ac:dyDescent="0.5">
      <c r="C26" s="2" t="s">
        <v>19</v>
      </c>
      <c r="D26" s="2" t="b" cm="1">
        <f t="array" aca="1" ref="D26" ca="1">_xll.apaCorrels.IsValid(_xlfn.ANCHORARRAY(C19))</f>
        <v>0</v>
      </c>
      <c r="E26" s="11" t="s">
        <v>20</v>
      </c>
      <c r="J26" s="2" t="s">
        <v>19</v>
      </c>
      <c r="K26" s="2" t="b" cm="1">
        <f t="array" aca="1" ref="K26" ca="1">_xll.apaCorrels.IsValid(_xlfn.ANCHORARRAY(J19))</f>
        <v>1</v>
      </c>
      <c r="Q26" s="2"/>
    </row>
    <row r="28" spans="2:22" s="9" customFormat="1" x14ac:dyDescent="0.5">
      <c r="B28" s="7"/>
      <c r="C28" s="8" t="s">
        <v>15</v>
      </c>
      <c r="D28" s="8"/>
      <c r="E28" s="8"/>
      <c r="F28" s="8"/>
      <c r="G28" s="8"/>
      <c r="H28" s="8"/>
      <c r="I28" s="8"/>
      <c r="J28" s="8" t="s">
        <v>14</v>
      </c>
      <c r="K28" s="8"/>
      <c r="L28" s="8"/>
      <c r="M28" s="8"/>
    </row>
    <row r="29" spans="2:22" x14ac:dyDescent="0.5">
      <c r="C29" s="3" t="s">
        <v>16</v>
      </c>
      <c r="D29" s="3" t="s">
        <v>17</v>
      </c>
      <c r="E29" s="3" t="s">
        <v>18</v>
      </c>
      <c r="F29" s="3">
        <v>0</v>
      </c>
      <c r="G29" s="3" t="s">
        <v>17</v>
      </c>
      <c r="H29" s="3" t="s">
        <v>18</v>
      </c>
      <c r="J29" s="3" t="s">
        <v>0</v>
      </c>
      <c r="K29" s="3" t="s">
        <v>1</v>
      </c>
      <c r="L29" s="3" t="s">
        <v>2</v>
      </c>
      <c r="M29" s="3" t="s">
        <v>2</v>
      </c>
    </row>
    <row r="30" spans="2:22" x14ac:dyDescent="0.5">
      <c r="C30" s="3" t="s">
        <v>13</v>
      </c>
      <c r="D30" s="3">
        <v>-4.3040901241025997E-3</v>
      </c>
      <c r="E30" s="3">
        <v>8.9767442551091925E-3</v>
      </c>
      <c r="F30" s="3">
        <v>5.746033837514597E-3</v>
      </c>
      <c r="G30" s="3" t="s">
        <v>13</v>
      </c>
      <c r="H30" s="3">
        <v>-8.158981637916804E-2</v>
      </c>
      <c r="J30" s="2" cm="1">
        <f t="array" aca="1" ref="J30:O35" ca="1">_xll.apaMatrix.Numeric.Rows(C30:H62)</f>
        <v>-2.0026338608551963E-3</v>
      </c>
      <c r="K30" s="2">
        <f ca="1"/>
        <v>-1.3124940021602249E-2</v>
      </c>
      <c r="L30" s="2">
        <f ca="1"/>
        <v>6.5040720380711292E-3</v>
      </c>
      <c r="M30" s="2">
        <f ca="1"/>
        <v>1.6691399598898871E-2</v>
      </c>
      <c r="N30" s="2">
        <f ca="1"/>
        <v>9.2870609672526333E-2</v>
      </c>
      <c r="O30" s="2">
        <f ca="1"/>
        <v>1.9845324447545398E-2</v>
      </c>
    </row>
    <row r="31" spans="2:22" x14ac:dyDescent="0.5">
      <c r="C31" s="3" t="s">
        <v>13</v>
      </c>
      <c r="D31" s="3">
        <v>-1.0924137729002137E-2</v>
      </c>
      <c r="E31" s="3">
        <v>2.024642670502641E-2</v>
      </c>
      <c r="F31" s="3">
        <v>-1.252863797142123E-2</v>
      </c>
      <c r="G31" s="3">
        <v>2.3053319579318464E-2</v>
      </c>
      <c r="H31" s="3">
        <v>7.7016285620914268E-2</v>
      </c>
      <c r="J31" s="2">
        <f ca="1"/>
        <v>1.0455476694126498E-2</v>
      </c>
      <c r="K31" s="2">
        <f ca="1"/>
        <v>1.3125017538109907E-2</v>
      </c>
      <c r="L31" s="2">
        <f ca="1"/>
        <v>1.3665609392024214E-2</v>
      </c>
      <c r="M31" s="2">
        <f ca="1"/>
        <v>-6.5484526569314916E-3</v>
      </c>
      <c r="N31" s="2">
        <f ca="1"/>
        <v>9.7592630436265121E-2</v>
      </c>
      <c r="O31" s="2">
        <f ca="1"/>
        <v>4.7028611568406429E-3</v>
      </c>
    </row>
    <row r="32" spans="2:22" x14ac:dyDescent="0.5">
      <c r="C32" s="3" t="s">
        <v>13</v>
      </c>
      <c r="D32" s="3">
        <v>-1.5522331121936239E-2</v>
      </c>
      <c r="E32" s="3">
        <v>6.9025095454695595E-3</v>
      </c>
      <c r="F32" s="3" t="s">
        <v>13</v>
      </c>
      <c r="G32" s="3" t="s">
        <v>13</v>
      </c>
      <c r="H32" s="3">
        <v>-9.7242016564545633E-2</v>
      </c>
      <c r="J32" s="2">
        <f ca="1"/>
        <v>4.6695485491337063E-3</v>
      </c>
      <c r="K32" s="2">
        <f ca="1"/>
        <v>1.3003113331725658E-2</v>
      </c>
      <c r="L32" s="2">
        <f ca="1"/>
        <v>1.3556633125574091E-2</v>
      </c>
      <c r="M32" s="2">
        <f ca="1"/>
        <v>4.9056063183849918E-3</v>
      </c>
      <c r="N32" s="2">
        <f ca="1"/>
        <v>7.5382787496130227E-2</v>
      </c>
      <c r="O32" s="2">
        <f ca="1"/>
        <v>1.7411527889645839E-2</v>
      </c>
    </row>
    <row r="33" spans="3:15" x14ac:dyDescent="0.5">
      <c r="C33" s="3" t="s">
        <v>13</v>
      </c>
      <c r="D33" s="3" t="s">
        <v>13</v>
      </c>
      <c r="E33" s="3">
        <v>1.0282858151652308E-2</v>
      </c>
      <c r="F33" s="3" t="s">
        <v>13</v>
      </c>
      <c r="G33" s="3" t="s">
        <v>13</v>
      </c>
      <c r="H33" s="3">
        <v>5.2758089281802149E-3</v>
      </c>
      <c r="J33" s="2">
        <f ca="1"/>
        <v>7.6859536586471044E-4</v>
      </c>
      <c r="K33" s="2">
        <f ca="1"/>
        <v>1.6304353723525233E-2</v>
      </c>
      <c r="L33" s="2">
        <f ca="1"/>
        <v>-1.5564282725551992E-2</v>
      </c>
      <c r="M33" s="2">
        <f ca="1"/>
        <v>-4.2810385987196109E-2</v>
      </c>
      <c r="N33" s="2">
        <f ca="1"/>
        <v>-3.1170258152274456E-2</v>
      </c>
      <c r="O33" s="2">
        <f ca="1"/>
        <v>2.3601637430785815E-2</v>
      </c>
    </row>
    <row r="34" spans="3:15" x14ac:dyDescent="0.5">
      <c r="C34" s="3" t="s">
        <v>13</v>
      </c>
      <c r="D34" s="3">
        <v>-2.066130678299416E-3</v>
      </c>
      <c r="E34" s="3">
        <v>1.7811652177878168E-2</v>
      </c>
      <c r="F34" s="3" t="s">
        <v>13</v>
      </c>
      <c r="G34" s="3">
        <v>2.353794586971979E-2</v>
      </c>
      <c r="H34" s="3">
        <v>1.2241037557744782E-2</v>
      </c>
      <c r="J34" s="2">
        <f ca="1"/>
        <v>4.6695485491337063E-3</v>
      </c>
      <c r="K34" s="2">
        <f ca="1"/>
        <v>2.4131785974372821E-2</v>
      </c>
      <c r="L34" s="2">
        <f ca="1"/>
        <v>-7.9936135714908652E-4</v>
      </c>
      <c r="M34" s="2">
        <f ca="1"/>
        <v>-3.0557000654650501E-2</v>
      </c>
      <c r="N34" s="2">
        <f ca="1"/>
        <v>4.6985973760381494E-2</v>
      </c>
      <c r="O34" s="2">
        <f ca="1"/>
        <v>4.5866828665801794E-2</v>
      </c>
    </row>
    <row r="35" spans="3:15" x14ac:dyDescent="0.5">
      <c r="C35" s="3">
        <v>-1.2370058077328938E-3</v>
      </c>
      <c r="D35" s="3" t="s">
        <v>13</v>
      </c>
      <c r="E35" s="3">
        <v>-3.3334057012854856E-3</v>
      </c>
      <c r="F35" s="3">
        <v>-1.3641129430849164E-3</v>
      </c>
      <c r="G35" s="3">
        <v>8.2288367090435507E-2</v>
      </c>
      <c r="H35" s="3">
        <v>-1.4246305461970832E-2</v>
      </c>
      <c r="J35" s="2">
        <f ca="1"/>
        <v>1.6304353723525233E-2</v>
      </c>
      <c r="K35" s="2">
        <f ca="1"/>
        <v>1.1954499730633561E-2</v>
      </c>
      <c r="L35" s="2">
        <f ca="1"/>
        <v>1.0552094357615394E-2</v>
      </c>
      <c r="M35" s="2">
        <f ca="1"/>
        <v>1.3906319022394253E-2</v>
      </c>
      <c r="N35" s="2">
        <f ca="1"/>
        <v>4.8013216323059917E-2</v>
      </c>
      <c r="O35" s="2">
        <f ca="1"/>
        <v>4.9782430505016274E-2</v>
      </c>
    </row>
    <row r="36" spans="3:15" x14ac:dyDescent="0.5">
      <c r="C36" s="3">
        <v>8.1743896162629337E-3</v>
      </c>
      <c r="D36" s="3">
        <v>-1.7325244348976421E-2</v>
      </c>
      <c r="E36" s="3">
        <v>2.7592072925325395E-2</v>
      </c>
      <c r="F36" s="3">
        <v>-4.3814356059216353E-3</v>
      </c>
      <c r="G36" s="3" t="s">
        <v>13</v>
      </c>
      <c r="H36" s="3">
        <v>6.085047649439579E-3</v>
      </c>
    </row>
    <row r="37" spans="3:15" x14ac:dyDescent="0.5">
      <c r="C37" s="3">
        <v>-1.4742046321969626E-2</v>
      </c>
      <c r="D37" s="3">
        <v>-1.6084225935981245E-2</v>
      </c>
      <c r="E37" s="3" t="s">
        <v>13</v>
      </c>
      <c r="F37" s="3">
        <v>3.9865612052445432E-3</v>
      </c>
      <c r="G37" s="3">
        <v>5.5193594764625244E-2</v>
      </c>
      <c r="H37" s="3">
        <v>-2.9556110492104269E-3</v>
      </c>
    </row>
    <row r="38" spans="3:15" x14ac:dyDescent="0.5">
      <c r="C38" s="3">
        <v>-4.9871104902887708E-4</v>
      </c>
      <c r="D38" s="3">
        <v>-5.3441699903484796E-3</v>
      </c>
      <c r="E38" s="3" t="s">
        <v>13</v>
      </c>
      <c r="F38" s="3" t="s">
        <v>13</v>
      </c>
      <c r="G38" s="3">
        <v>3.2967778092769198E-2</v>
      </c>
      <c r="H38" s="3">
        <v>7.6780291544835235E-3</v>
      </c>
    </row>
    <row r="39" spans="3:15" x14ac:dyDescent="0.5">
      <c r="C39" s="3" t="s">
        <v>13</v>
      </c>
      <c r="D39" s="3">
        <v>-3.9506958179424068E-2</v>
      </c>
      <c r="E39" s="3" t="s">
        <v>13</v>
      </c>
      <c r="F39" s="3" t="s">
        <v>13</v>
      </c>
      <c r="G39" s="3">
        <v>9.3062441241604787E-3</v>
      </c>
      <c r="H39" s="3">
        <v>3.8670834972674741E-2</v>
      </c>
    </row>
    <row r="40" spans="3:15" x14ac:dyDescent="0.5">
      <c r="C40" s="3" t="s">
        <v>13</v>
      </c>
      <c r="D40" s="3">
        <v>1.4807586024905062E-2</v>
      </c>
      <c r="E40" s="3" t="s">
        <v>13</v>
      </c>
      <c r="F40" s="3" t="s">
        <v>13</v>
      </c>
      <c r="G40" s="3" t="s">
        <v>13</v>
      </c>
      <c r="H40" s="3">
        <v>-5.6285461598923933E-2</v>
      </c>
    </row>
    <row r="41" spans="3:15" x14ac:dyDescent="0.5">
      <c r="C41" s="3">
        <v>2.0955752537509031E-2</v>
      </c>
      <c r="D41" s="3">
        <v>3.7613378185525903E-2</v>
      </c>
      <c r="E41" s="3" t="s">
        <v>13</v>
      </c>
      <c r="F41" s="3">
        <v>-2.2868434751637023E-2</v>
      </c>
      <c r="G41" s="3">
        <v>8.811187432829048E-4</v>
      </c>
      <c r="H41" s="3">
        <v>2.5522636085092941E-2</v>
      </c>
    </row>
    <row r="42" spans="3:15" x14ac:dyDescent="0.5">
      <c r="C42" s="3">
        <v>-2.0026338608551963E-3</v>
      </c>
      <c r="D42" s="3">
        <v>-1.3124940021602249E-2</v>
      </c>
      <c r="E42" s="3">
        <v>6.5040720380711292E-3</v>
      </c>
      <c r="F42" s="3">
        <v>1.6691399598898871E-2</v>
      </c>
      <c r="G42" s="3">
        <v>9.2870609672526333E-2</v>
      </c>
      <c r="H42" s="3">
        <v>1.9845324447545398E-2</v>
      </c>
    </row>
    <row r="43" spans="3:15" x14ac:dyDescent="0.5">
      <c r="C43" s="3">
        <v>7.5245210225263204E-3</v>
      </c>
      <c r="D43" s="3" t="s">
        <v>13</v>
      </c>
      <c r="E43" s="3">
        <v>4.8465318363548615E-3</v>
      </c>
      <c r="F43" s="3">
        <v>8.183577067552239E-3</v>
      </c>
      <c r="G43" s="3" t="s">
        <v>13</v>
      </c>
      <c r="H43" s="3">
        <v>7.1160013408191863E-2</v>
      </c>
      <c r="J43" s="4"/>
    </row>
    <row r="44" spans="3:15" x14ac:dyDescent="0.5">
      <c r="C44" s="3">
        <v>1.0455476694126498E-2</v>
      </c>
      <c r="D44" s="3">
        <v>1.3125017538109907E-2</v>
      </c>
      <c r="E44" s="3">
        <v>1.3665609392024214E-2</v>
      </c>
      <c r="F44" s="3">
        <v>-6.5484526569314916E-3</v>
      </c>
      <c r="G44" s="3">
        <v>9.7592630436265121E-2</v>
      </c>
      <c r="H44" s="3">
        <v>4.7028611568406429E-3</v>
      </c>
      <c r="K44" s="4"/>
    </row>
    <row r="45" spans="3:15" x14ac:dyDescent="0.5">
      <c r="C45" s="3">
        <v>2.4637484255394249E-3</v>
      </c>
      <c r="D45" s="3">
        <v>-3.7014346894601591E-3</v>
      </c>
      <c r="E45" s="3">
        <v>-5.5511557064512607E-3</v>
      </c>
      <c r="F45" s="3">
        <v>-3.7094699790157781E-3</v>
      </c>
      <c r="G45" s="3" t="s">
        <v>13</v>
      </c>
      <c r="H45" s="3">
        <v>-3.0315148622622735E-2</v>
      </c>
      <c r="L45" s="2" t="str" cm="1">
        <f t="array" aca="1" ref="L45" ca="1">_xll.apaSystem.Performance()</f>
        <v>61</v>
      </c>
    </row>
    <row r="46" spans="3:15" x14ac:dyDescent="0.5">
      <c r="C46" s="3">
        <v>4.6695485491337063E-3</v>
      </c>
      <c r="D46" s="3">
        <v>1.3003113331725658E-2</v>
      </c>
      <c r="E46" s="3">
        <v>1.3556633125574091E-2</v>
      </c>
      <c r="F46" s="3">
        <v>4.9056063183849918E-3</v>
      </c>
      <c r="G46" s="3">
        <v>7.5382787496130227E-2</v>
      </c>
      <c r="H46" s="3">
        <v>1.7411527889645839E-2</v>
      </c>
    </row>
    <row r="47" spans="3:15" x14ac:dyDescent="0.5">
      <c r="C47" s="3">
        <v>-4.8924429363956801E-3</v>
      </c>
      <c r="D47" s="3">
        <v>2.7505661358320221E-3</v>
      </c>
      <c r="E47" s="3">
        <v>3.9339144026293571E-3</v>
      </c>
      <c r="F47" s="3" t="s">
        <v>13</v>
      </c>
      <c r="G47" s="3">
        <v>9.7789420162827656E-3</v>
      </c>
      <c r="H47" s="3">
        <v>2.9073827304715229E-2</v>
      </c>
    </row>
    <row r="48" spans="3:15" x14ac:dyDescent="0.5">
      <c r="C48" s="3">
        <v>-4.9164966155341716E-3</v>
      </c>
      <c r="D48" s="3" t="s">
        <v>13</v>
      </c>
      <c r="E48" s="3">
        <v>-8.6207634122152932E-3</v>
      </c>
      <c r="F48" s="3" t="s">
        <v>13</v>
      </c>
      <c r="G48" s="3" t="s">
        <v>13</v>
      </c>
      <c r="H48" s="3">
        <v>8.0233324177791193E-2</v>
      </c>
    </row>
    <row r="49" spans="3:8" x14ac:dyDescent="0.5">
      <c r="C49" s="3">
        <v>1.6304353723525233E-2</v>
      </c>
      <c r="D49" s="3" t="s">
        <v>13</v>
      </c>
      <c r="E49" s="3">
        <v>1.5810948056693697E-3</v>
      </c>
      <c r="F49" s="3" t="s">
        <v>13</v>
      </c>
      <c r="G49" s="3">
        <v>4.0018432676732621E-2</v>
      </c>
      <c r="H49" s="3">
        <v>-4.3185034117942125E-2</v>
      </c>
    </row>
    <row r="50" spans="3:8" x14ac:dyDescent="0.5">
      <c r="C50" s="3">
        <v>-5.1044788433678434E-3</v>
      </c>
      <c r="D50" s="3" t="s">
        <v>13</v>
      </c>
      <c r="E50" s="3">
        <v>1.1049735297629093E-2</v>
      </c>
      <c r="F50" s="3">
        <v>-4.9709986959590724E-3</v>
      </c>
      <c r="G50" s="3">
        <v>3.3301617949113613E-2</v>
      </c>
      <c r="H50" s="3">
        <v>7.8353947065638155E-2</v>
      </c>
    </row>
    <row r="51" spans="3:8" x14ac:dyDescent="0.5">
      <c r="C51" s="3">
        <v>1.954489173722207E-3</v>
      </c>
      <c r="D51" s="3" t="s">
        <v>13</v>
      </c>
      <c r="E51" s="3">
        <v>0</v>
      </c>
      <c r="F51" s="3">
        <v>1.2552329143937335E-2</v>
      </c>
      <c r="G51" s="3" t="s">
        <v>13</v>
      </c>
      <c r="H51" s="3">
        <v>6.2177306533421576E-3</v>
      </c>
    </row>
    <row r="52" spans="3:8" x14ac:dyDescent="0.5">
      <c r="C52" s="3" t="s">
        <v>13</v>
      </c>
      <c r="D52" s="3" t="s">
        <v>13</v>
      </c>
      <c r="E52" s="3">
        <v>3.1225637252796368E-3</v>
      </c>
      <c r="F52" s="3">
        <v>7.6859536586471044E-4</v>
      </c>
      <c r="G52" s="3" t="s">
        <v>13</v>
      </c>
      <c r="H52" s="3">
        <v>5.3098894109373941E-2</v>
      </c>
    </row>
    <row r="53" spans="3:8" x14ac:dyDescent="0.5">
      <c r="C53" s="3">
        <v>7.6859536586471044E-4</v>
      </c>
      <c r="D53" s="3">
        <v>1.6304353723525233E-2</v>
      </c>
      <c r="E53" s="3">
        <v>-1.5564282725551992E-2</v>
      </c>
      <c r="F53" s="3">
        <v>-4.2810385987196109E-2</v>
      </c>
      <c r="G53" s="3">
        <v>-3.1170258152274456E-2</v>
      </c>
      <c r="H53" s="3">
        <v>2.3601637430785815E-2</v>
      </c>
    </row>
    <row r="54" spans="3:8" x14ac:dyDescent="0.5">
      <c r="C54" s="3" t="s">
        <v>13</v>
      </c>
      <c r="D54" s="3" t="s">
        <v>13</v>
      </c>
      <c r="E54" s="3">
        <v>-7.9050817457984035E-3</v>
      </c>
      <c r="F54" s="3" t="s">
        <v>13</v>
      </c>
      <c r="G54" s="3" t="s">
        <v>13</v>
      </c>
      <c r="H54" s="3">
        <v>-8.5271835209928343E-2</v>
      </c>
    </row>
    <row r="55" spans="3:8" x14ac:dyDescent="0.5">
      <c r="C55" s="3">
        <v>2.4637484255394249E-3</v>
      </c>
      <c r="D55" s="3" t="s">
        <v>13</v>
      </c>
      <c r="E55" s="3">
        <v>-3.1872543567236233E-3</v>
      </c>
      <c r="F55" s="3" t="s">
        <v>13</v>
      </c>
      <c r="G55" s="3">
        <v>4.7448808152950925E-2</v>
      </c>
      <c r="H55" s="3">
        <v>5.2186914195818293E-2</v>
      </c>
    </row>
    <row r="56" spans="3:8" x14ac:dyDescent="0.5">
      <c r="C56" s="3">
        <v>4.6695485491337063E-3</v>
      </c>
      <c r="D56" s="3">
        <v>2.4131785974372821E-2</v>
      </c>
      <c r="E56" s="3">
        <v>-7.9936135714908652E-4</v>
      </c>
      <c r="F56" s="3">
        <v>-3.0557000654650501E-2</v>
      </c>
      <c r="G56" s="3">
        <v>4.6985973760381494E-2</v>
      </c>
      <c r="H56" s="3">
        <v>4.5866828665801794E-2</v>
      </c>
    </row>
    <row r="57" spans="3:8" x14ac:dyDescent="0.5">
      <c r="C57" s="3">
        <v>-4.8924429363956801E-3</v>
      </c>
      <c r="D57" s="3">
        <v>-7.7585647720799233E-3</v>
      </c>
      <c r="E57" s="3" t="s">
        <v>13</v>
      </c>
      <c r="F57" s="3">
        <v>9.6311606947991901E-3</v>
      </c>
      <c r="G57" s="3" t="s">
        <v>13</v>
      </c>
      <c r="H57" s="3">
        <v>1.1878450855062738E-2</v>
      </c>
    </row>
    <row r="58" spans="3:8" x14ac:dyDescent="0.5">
      <c r="C58" s="3">
        <v>-4.9164966155341716E-3</v>
      </c>
      <c r="D58" s="3">
        <v>1.5348958864252804E-2</v>
      </c>
      <c r="E58" s="3" t="s">
        <v>13</v>
      </c>
      <c r="F58" s="3">
        <v>1.3658539066469855E-2</v>
      </c>
      <c r="G58" s="3" t="s">
        <v>13</v>
      </c>
      <c r="H58" s="3">
        <v>4.3521870112626482E-2</v>
      </c>
    </row>
    <row r="59" spans="3:8" x14ac:dyDescent="0.5">
      <c r="C59" s="3">
        <v>1.6304353723525233E-2</v>
      </c>
      <c r="D59" s="3">
        <v>1.6475406683647886E-2</v>
      </c>
      <c r="E59" s="3" t="s">
        <v>13</v>
      </c>
      <c r="F59" s="3">
        <v>-9.3227877190880104E-3</v>
      </c>
      <c r="G59" s="3" t="s">
        <v>13</v>
      </c>
      <c r="H59" s="3">
        <v>2.8748255057339366E-2</v>
      </c>
    </row>
    <row r="60" spans="3:8" x14ac:dyDescent="0.5">
      <c r="C60" s="3" t="s">
        <v>13</v>
      </c>
      <c r="D60" s="3">
        <v>-2.1997080084445786E-2</v>
      </c>
      <c r="E60" s="3">
        <v>-1.8503705278919202E-2</v>
      </c>
      <c r="F60" s="3">
        <v>1.4902332338497803E-3</v>
      </c>
      <c r="G60" s="3" t="s">
        <v>13</v>
      </c>
      <c r="H60" s="3">
        <v>-9.6806499072226035E-2</v>
      </c>
    </row>
    <row r="61" spans="3:8" x14ac:dyDescent="0.5">
      <c r="C61" s="3" t="s">
        <v>13</v>
      </c>
      <c r="D61" s="3">
        <v>-9.7661894837205443E-3</v>
      </c>
      <c r="E61" s="3">
        <v>9.8360084506785572E-3</v>
      </c>
      <c r="F61" s="3" t="s">
        <v>13</v>
      </c>
      <c r="G61" s="3" t="s">
        <v>13</v>
      </c>
      <c r="H61" s="3">
        <v>7.8369864625730368E-2</v>
      </c>
    </row>
    <row r="62" spans="3:8" x14ac:dyDescent="0.5">
      <c r="C62" s="3">
        <v>1.6304353723525233E-2</v>
      </c>
      <c r="D62" s="3">
        <v>1.1954499730633561E-2</v>
      </c>
      <c r="E62" s="3">
        <v>1.0552094357615394E-2</v>
      </c>
      <c r="F62" s="3">
        <v>1.3906319022394253E-2</v>
      </c>
      <c r="G62" s="3">
        <v>4.8013216323059917E-2</v>
      </c>
      <c r="H62" s="3">
        <v>4.9782430505016274E-2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2025-03-03T14:48:39Z</dcterms:created>
  <dcterms:modified xsi:type="dcterms:W3CDTF">2025-03-18T10:09:56Z</dcterms:modified>
</cp:coreProperties>
</file>